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90" windowHeight="6315" firstSheet="1" activeTab="1"/>
  </bookViews>
  <sheets>
    <sheet name="Data" sheetId="1" state="hidden" r:id="rId1"/>
    <sheet name="View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<sst xmlns="http://schemas.openxmlformats.org/spreadsheetml/2006/main" count="29" uniqueCount="24">
  <si>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Pitch</t>
  </si>
  <si>
    <t>Elements</t>
  </si>
  <si>
    <t>A</t>
  </si>
  <si>
    <t>NZ</t>
  </si>
  <si>
    <t>Freq</t>
  </si>
  <si>
    <t>Vel</t>
  </si>
  <si>
    <t>Wavelength</t>
  </si>
  <si>
    <t>bs at depth</t>
  </si>
  <si>
    <t>Depth z</t>
  </si>
  <si>
    <t>probe</t>
  </si>
  <si>
    <t>Y</t>
  </si>
  <si>
    <t>X</t>
  </si>
  <si>
    <t>z</t>
  </si>
  <si>
    <t>bs at nz</t>
  </si>
  <si>
    <t>fd1</t>
  </si>
  <si>
    <t>fd2</t>
  </si>
  <si>
    <t>Probe 1</t>
  </si>
  <si>
    <t>Probe 2</t>
  </si>
  <si>
    <t>Velocity (km/s)</t>
  </si>
  <si>
    <t>NZ (mm)</t>
  </si>
  <si>
    <t>Dia @ FD (mm)</t>
  </si>
  <si>
    <t>Beam Spread Simulator (un-focused)</t>
  </si>
  <si>
    <t>Frequency (MHz)</t>
  </si>
  <si>
    <t>Diameter (mm)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</si>
</sst>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164" fontId="45" fillId="0" borderId="11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2" fontId="47" fillId="35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325"/>
          <c:w val="0.986"/>
          <c:h val="0.9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Data!$S$5:$S$7</c:f>
              <c:numCache>
                <c:ptCount val="3"/>
                <c:pt idx="0">
                  <c:v>0</c:v>
                </c:pt>
                <c:pt idx="1">
                  <c:v>24.406779661016948</c:v>
                </c:pt>
                <c:pt idx="2">
                  <c:v>500</c:v>
                </c:pt>
              </c:numCache>
            </c:numRef>
          </c:xVal>
          <c:yVal>
            <c:numRef>
              <c:f>Data!$T$5:$T$7</c:f>
              <c:numCache>
                <c:ptCount val="3"/>
                <c:pt idx="0">
                  <c:v>-6</c:v>
                </c:pt>
                <c:pt idx="1">
                  <c:v>-1.32</c:v>
                </c:pt>
                <c:pt idx="2">
                  <c:v>-27.164583333333336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Data!$S$5:$S$7</c:f>
              <c:numCache>
                <c:ptCount val="3"/>
                <c:pt idx="0">
                  <c:v>0</c:v>
                </c:pt>
                <c:pt idx="1">
                  <c:v>24.406779661016948</c:v>
                </c:pt>
                <c:pt idx="2">
                  <c:v>500</c:v>
                </c:pt>
              </c:numCache>
            </c:numRef>
          </c:xVal>
          <c:yVal>
            <c:numRef>
              <c:f>Data!$U$5:$U$8</c:f>
              <c:numCache>
                <c:ptCount val="4"/>
                <c:pt idx="0">
                  <c:v>6</c:v>
                </c:pt>
                <c:pt idx="1">
                  <c:v>1.32</c:v>
                </c:pt>
                <c:pt idx="2">
                  <c:v>27.164583333333336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Data!$S$9:$S$11</c:f>
              <c:numCache>
                <c:ptCount val="3"/>
                <c:pt idx="0">
                  <c:v>0</c:v>
                </c:pt>
                <c:pt idx="1">
                  <c:v>12.203389830508474</c:v>
                </c:pt>
                <c:pt idx="2">
                  <c:v>500</c:v>
                </c:pt>
              </c:numCache>
            </c:numRef>
          </c:xVal>
          <c:yVal>
            <c:numRef>
              <c:f>Data!$T$9:$T$11</c:f>
              <c:numCache>
                <c:ptCount val="3"/>
                <c:pt idx="0">
                  <c:v>-6</c:v>
                </c:pt>
                <c:pt idx="1">
                  <c:v>-1.326</c:v>
                </c:pt>
                <c:pt idx="2">
                  <c:v>-54.32916666666667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Data!$S$9:$S$11</c:f>
              <c:numCache>
                <c:ptCount val="3"/>
                <c:pt idx="0">
                  <c:v>0</c:v>
                </c:pt>
                <c:pt idx="1">
                  <c:v>12.203389830508474</c:v>
                </c:pt>
                <c:pt idx="2">
                  <c:v>500</c:v>
                </c:pt>
              </c:numCache>
            </c:numRef>
          </c:xVal>
          <c:yVal>
            <c:numRef>
              <c:f>Data!$U$9:$U$11</c:f>
              <c:numCache>
                <c:ptCount val="3"/>
                <c:pt idx="0">
                  <c:v>6</c:v>
                </c:pt>
                <c:pt idx="1">
                  <c:v>1.326</c:v>
                </c:pt>
                <c:pt idx="2">
                  <c:v>54.32916666666667</c:v>
                </c:pt>
              </c:numCache>
            </c:numRef>
          </c:yVal>
          <c:smooth val="0"/>
        </c:ser>
        <c:axId val="5825087"/>
        <c:axId val="63594504"/>
      </c:scatterChart>
      <c:valAx>
        <c:axId val="5825087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94504"/>
        <c:crosses val="autoZero"/>
        <c:crossBetween val="midCat"/>
        <c:dispUnits/>
      </c:valAx>
      <c:valAx>
        <c:axId val="63594504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08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19050</xdr:rowOff>
    </xdr:from>
    <xdr:to>
      <xdr:col>11</xdr:col>
      <xdr:colOff>1019175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161925" y="1809750"/>
        <a:ext cx="11506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0</xdr:row>
      <xdr:rowOff>28575</xdr:rowOff>
    </xdr:from>
    <xdr:to>
      <xdr:col>8</xdr:col>
      <xdr:colOff>133350</xdr:colOff>
      <xdr:row>4</xdr:row>
      <xdr:rowOff>28575</xdr:rowOff>
    </xdr:to>
    <xdr:pic>
      <xdr:nvPicPr>
        <xdr:cNvPr id="2" name="Picture 47" descr="ADMSTA"/>
        <xdr:cNvPicPr preferRelativeResize="1">
          <a:picLocks noChangeAspect="1"/>
        </xdr:cNvPicPr>
      </xdr:nvPicPr>
      <xdr:blipFill>
        <a:blip r:embed="rId2"/>
        <a:srcRect l="76005" t="32727" b="18182"/>
        <a:stretch>
          <a:fillRect/>
        </a:stretch>
      </xdr:blipFill>
      <xdr:spPr>
        <a:xfrm>
          <a:off x="4857750" y="28575"/>
          <a:ext cx="2781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962025</xdr:colOff>
      <xdr:row>27</xdr:row>
      <xdr:rowOff>133350</xdr:rowOff>
    </xdr:from>
    <xdr:to>
      <xdr:col>11</xdr:col>
      <xdr:colOff>857250</xdr:colOff>
      <xdr:row>29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15475" y="5162550"/>
          <a:ext cx="1990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Created by Paul Grosser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5"/>
  <sheetViews>
    <sheetView zoomScalePageLayoutView="0" workbookViewId="0" topLeftCell="A1">
      <selection activeCell="I4" sqref="I4"/>
    </sheetView>
  </sheetViews>
  <sheetFormatPr defaultColWidth="9.140625" defaultRowHeight="15"/>
  <cols>
    <col min="1" max="2" width="9.140625" style="17" customWidth="1"/>
    <col min="3" max="4" width="6.140625" style="17" customWidth="1"/>
    <col min="5" max="5" width="10.421875" style="17" customWidth="1"/>
    <col min="6" max="6" width="5.57421875" style="17" customWidth="1"/>
    <col min="7" max="8" width="4.7109375" style="17" customWidth="1"/>
    <col min="9" max="9" width="10.8515625" style="17" customWidth="1"/>
    <col min="10" max="10" width="6.00390625" style="17" customWidth="1"/>
    <col min="11" max="11" width="6.421875" style="17" customWidth="1"/>
    <col min="12" max="12" width="4.57421875" style="17" customWidth="1"/>
    <col min="13" max="13" width="6.00390625" style="17" customWidth="1"/>
    <col min="14" max="14" width="7.00390625" style="17" customWidth="1"/>
    <col min="15" max="15" width="4.8515625" style="17" customWidth="1"/>
    <col min="16" max="16" width="5.421875" style="17" customWidth="1"/>
    <col min="17" max="16384" width="9.140625" style="17" customWidth="1"/>
  </cols>
  <sheetData>
    <row r="4" spans="1:15" ht="15">
      <c r="A4" s="16"/>
      <c r="B4" s="16" t="s">
        <v>0</v>
      </c>
      <c r="C4" s="16">
        <v>1</v>
      </c>
      <c r="D4" s="16">
        <f>C4</f>
        <v>1</v>
      </c>
      <c r="E4" s="16" t="s">
        <v>4</v>
      </c>
      <c r="F4" s="16">
        <f>View!B10</f>
        <v>4</v>
      </c>
      <c r="G4" s="16">
        <f>View!H10</f>
        <v>2</v>
      </c>
      <c r="H4" s="16"/>
      <c r="I4" s="16" t="s">
        <v>9</v>
      </c>
      <c r="J4" s="16" t="s">
        <v>10</v>
      </c>
      <c r="K4" s="16" t="s">
        <v>11</v>
      </c>
      <c r="L4" s="16"/>
      <c r="M4" s="16" t="s">
        <v>12</v>
      </c>
      <c r="N4" s="16"/>
      <c r="O4" s="16"/>
    </row>
    <row r="5" spans="1:21" ht="15">
      <c r="A5" s="16"/>
      <c r="B5" s="16" t="s">
        <v>1</v>
      </c>
      <c r="C5" s="16">
        <f>View!C10</f>
        <v>12</v>
      </c>
      <c r="D5" s="16">
        <f>View!I10</f>
        <v>12</v>
      </c>
      <c r="E5" s="16" t="s">
        <v>5</v>
      </c>
      <c r="F5" s="16">
        <f>View!D10</f>
        <v>5.9</v>
      </c>
      <c r="G5" s="16">
        <f>View!J10</f>
        <v>5.9</v>
      </c>
      <c r="H5" s="16"/>
      <c r="I5" s="16"/>
      <c r="J5" s="16"/>
      <c r="K5" s="16"/>
      <c r="L5" s="16"/>
      <c r="M5" s="16"/>
      <c r="N5" s="16"/>
      <c r="O5" s="16"/>
      <c r="S5" s="16">
        <f>J5</f>
        <v>0</v>
      </c>
      <c r="T5" s="16">
        <f>-C7/2</f>
        <v>-6</v>
      </c>
      <c r="U5" s="16">
        <f>C7/2</f>
        <v>6</v>
      </c>
    </row>
    <row r="6" spans="1:21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S6" s="16">
        <f>J11</f>
        <v>24.406779661016948</v>
      </c>
      <c r="T6" s="16">
        <f>-U6</f>
        <v>-1.32</v>
      </c>
      <c r="U6" s="16">
        <f>D12/2</f>
        <v>1.32</v>
      </c>
    </row>
    <row r="7" spans="1:21" ht="15">
      <c r="A7" s="16"/>
      <c r="B7" s="16" t="s">
        <v>2</v>
      </c>
      <c r="C7" s="16">
        <f>C5*C4</f>
        <v>12</v>
      </c>
      <c r="D7" s="16">
        <f>D5*D4</f>
        <v>12</v>
      </c>
      <c r="E7" s="16" t="s">
        <v>6</v>
      </c>
      <c r="F7" s="16">
        <f>F5/F4</f>
        <v>1.475</v>
      </c>
      <c r="G7" s="16">
        <f>G5/G4</f>
        <v>2.95</v>
      </c>
      <c r="H7" s="16"/>
      <c r="I7" s="16"/>
      <c r="J7" s="16"/>
      <c r="K7" s="16"/>
      <c r="L7" s="16"/>
      <c r="M7" s="16"/>
      <c r="N7" s="16"/>
      <c r="O7" s="16"/>
      <c r="S7" s="16">
        <f>F9</f>
        <v>500</v>
      </c>
      <c r="T7" s="16">
        <f>-U7</f>
        <v>-27.164583333333336</v>
      </c>
      <c r="U7" s="16">
        <f>D13/2</f>
        <v>27.164583333333336</v>
      </c>
    </row>
    <row r="8" spans="1:2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S8" s="16"/>
      <c r="T8" s="16"/>
      <c r="U8" s="16"/>
    </row>
    <row r="9" spans="1:21" ht="15">
      <c r="A9" s="16"/>
      <c r="B9" s="16" t="s">
        <v>3</v>
      </c>
      <c r="C9" s="16">
        <f>C7^2/(4*F7)</f>
        <v>24.406779661016948</v>
      </c>
      <c r="D9" s="16">
        <f>D7^2/(4*G7)</f>
        <v>12.203389830508474</v>
      </c>
      <c r="E9" s="16" t="s">
        <v>8</v>
      </c>
      <c r="F9" s="16">
        <v>500</v>
      </c>
      <c r="G9" s="16"/>
      <c r="H9" s="16"/>
      <c r="I9" s="16"/>
      <c r="J9" s="16"/>
      <c r="K9" s="16"/>
      <c r="L9" s="16"/>
      <c r="M9" s="16"/>
      <c r="N9" s="16"/>
      <c r="O9" s="16"/>
      <c r="S9" s="16">
        <v>0</v>
      </c>
      <c r="T9" s="16">
        <f>-U9</f>
        <v>-6</v>
      </c>
      <c r="U9" s="16">
        <f>D7/2</f>
        <v>6</v>
      </c>
    </row>
    <row r="10" spans="1:2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S10" s="16">
        <f>J12</f>
        <v>12.203389830508474</v>
      </c>
      <c r="T10" s="16">
        <f>-U10</f>
        <v>-1.326</v>
      </c>
      <c r="U10" s="16">
        <f>E12/2</f>
        <v>1.326</v>
      </c>
    </row>
    <row r="11" spans="1:21" ht="15">
      <c r="A11" s="16"/>
      <c r="B11" s="16"/>
      <c r="C11" s="16"/>
      <c r="D11" s="16"/>
      <c r="E11" s="16"/>
      <c r="F11" s="16"/>
      <c r="G11" s="16"/>
      <c r="H11" s="16" t="s">
        <v>14</v>
      </c>
      <c r="I11" s="16">
        <f>99999</f>
        <v>99999</v>
      </c>
      <c r="J11" s="16">
        <f>IF(I11&lt;C9,I11,C9)</f>
        <v>24.406779661016948</v>
      </c>
      <c r="K11" s="16"/>
      <c r="L11" s="16">
        <f>J11/C9</f>
        <v>1</v>
      </c>
      <c r="M11" s="16">
        <f>F9/J11</f>
        <v>20.48611111111111</v>
      </c>
      <c r="N11" s="16"/>
      <c r="O11" s="16"/>
      <c r="S11" s="16">
        <f>F9</f>
        <v>500</v>
      </c>
      <c r="T11" s="16">
        <f>-U11</f>
        <v>-54.32916666666667</v>
      </c>
      <c r="U11" s="16">
        <f>E13/2</f>
        <v>54.32916666666667</v>
      </c>
    </row>
    <row r="12" spans="1:15" ht="15">
      <c r="A12" s="16"/>
      <c r="B12" s="16" t="s">
        <v>7</v>
      </c>
      <c r="C12" s="16"/>
      <c r="D12" s="16">
        <f>0.88*F7*J11/C7</f>
        <v>2.64</v>
      </c>
      <c r="E12" s="16">
        <f>0.884*G7*J12/D7</f>
        <v>2.652</v>
      </c>
      <c r="F12" s="16"/>
      <c r="G12" s="16"/>
      <c r="H12" s="16" t="s">
        <v>15</v>
      </c>
      <c r="I12" s="16">
        <f>99999</f>
        <v>99999</v>
      </c>
      <c r="J12" s="16">
        <f>IF(I12&lt;D9,I12,D9)</f>
        <v>12.203389830508474</v>
      </c>
      <c r="K12" s="16"/>
      <c r="L12" s="16">
        <f>J12/D9</f>
        <v>1</v>
      </c>
      <c r="M12" s="16">
        <f>F9/J12</f>
        <v>40.97222222222222</v>
      </c>
      <c r="N12" s="16"/>
      <c r="O12" s="16"/>
    </row>
    <row r="13" spans="1:15" ht="15">
      <c r="A13" s="16"/>
      <c r="B13" s="16" t="s">
        <v>13</v>
      </c>
      <c r="C13" s="16"/>
      <c r="D13" s="16">
        <f>F9*F7*0.884/C7</f>
        <v>54.32916666666667</v>
      </c>
      <c r="E13" s="16">
        <f>G7*F9*0.884/D7</f>
        <v>108.65833333333335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sheetProtection password="CD02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M13"/>
  <sheetViews>
    <sheetView showGridLines="0" showRowColHeaders="0" tabSelected="1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2.57421875" style="0" customWidth="1"/>
    <col min="2" max="12" width="15.7109375" style="0" customWidth="1"/>
    <col min="13" max="13" width="12.140625" style="0" customWidth="1"/>
  </cols>
  <sheetData>
    <row r="5" ht="2.25" customHeight="1"/>
    <row r="6" spans="2:12" ht="23.25">
      <c r="B6" s="27" t="s">
        <v>21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ht="4.5" customHeight="1" thickBot="1"/>
    <row r="8" spans="2:13" ht="19.5" customHeight="1" thickBot="1">
      <c r="B8" s="21" t="s">
        <v>16</v>
      </c>
      <c r="C8" s="22"/>
      <c r="D8" s="22"/>
      <c r="E8" s="22"/>
      <c r="F8" s="23"/>
      <c r="G8" s="15"/>
      <c r="H8" s="24" t="s">
        <v>17</v>
      </c>
      <c r="I8" s="25"/>
      <c r="J8" s="25"/>
      <c r="K8" s="25"/>
      <c r="L8" s="26"/>
      <c r="M8" s="11"/>
    </row>
    <row r="9" spans="2:12" ht="15.75" thickBot="1">
      <c r="B9" s="8" t="s">
        <v>22</v>
      </c>
      <c r="C9" s="9" t="s">
        <v>23</v>
      </c>
      <c r="D9" s="8" t="s">
        <v>18</v>
      </c>
      <c r="E9" s="9" t="s">
        <v>19</v>
      </c>
      <c r="F9" s="10" t="s">
        <v>20</v>
      </c>
      <c r="G9" s="4"/>
      <c r="H9" s="5" t="s">
        <v>22</v>
      </c>
      <c r="I9" s="6" t="s">
        <v>23</v>
      </c>
      <c r="J9" s="5" t="s">
        <v>18</v>
      </c>
      <c r="K9" s="6" t="s">
        <v>19</v>
      </c>
      <c r="L9" s="7" t="s">
        <v>20</v>
      </c>
    </row>
    <row r="10" spans="2:12" ht="15.75" thickBot="1">
      <c r="B10" s="18">
        <v>4</v>
      </c>
      <c r="C10" s="19">
        <v>12</v>
      </c>
      <c r="D10" s="18">
        <v>5.9</v>
      </c>
      <c r="E10" s="12">
        <f>Data!C9</f>
        <v>24.406779661016948</v>
      </c>
      <c r="F10" s="13">
        <f>Data!D12</f>
        <v>2.64</v>
      </c>
      <c r="G10" s="14"/>
      <c r="H10" s="18">
        <v>2</v>
      </c>
      <c r="I10" s="20">
        <v>12</v>
      </c>
      <c r="J10" s="18">
        <v>5.9</v>
      </c>
      <c r="K10" s="12">
        <f>Data!D9</f>
        <v>12.203389830508474</v>
      </c>
      <c r="L10" s="13">
        <f>Data!E12</f>
        <v>2.652</v>
      </c>
    </row>
    <row r="11" spans="5:12" ht="15">
      <c r="E11" s="3"/>
      <c r="F11" s="3"/>
      <c r="L11" s="1"/>
    </row>
    <row r="12" spans="5:12" ht="15">
      <c r="E12" s="2"/>
      <c r="F12" s="2"/>
      <c r="L12" s="1"/>
    </row>
    <row r="13" spans="2:9" ht="15">
      <c r="B13" s="3"/>
      <c r="C13" s="3"/>
      <c r="H13" s="2"/>
      <c r="I13" s="2"/>
    </row>
  </sheetData>
  <sheetProtection password="CD02" sheet="1" objects="1" scenarios="1" selectLockedCells="1"/>
  <mergeCells count="3">
    <mergeCell ref="B8:F8"/>
    <mergeCell ref="H8:L8"/>
    <mergeCell ref="B6:L6"/>
  </mergeCells>
  <printOptions/>
  <pageMargins left="0.25" right="0.25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paul grosser</cp:lastModifiedBy>
  <dcterms:created xsi:type="dcterms:W3CDTF">2008-05-19T06:56:30Z</dcterms:created>
  <dcterms:modified xsi:type="dcterms:W3CDTF">2009-06-04T06:39:19Z</dcterms:modified>
  <cp:category/>
  <cp:version/>
  <cp:contentType/>
  <cp:contentStatus/>
</cp:coreProperties>
</file>